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19440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5621"/>
</workbook>
</file>

<file path=xl/calcChain.xml><?xml version="1.0" encoding="utf-8"?>
<calcChain xmlns="http://schemas.openxmlformats.org/spreadsheetml/2006/main">
  <c r="J22" i="1" l="1"/>
  <c r="K13" i="1" l="1"/>
  <c r="H19" i="1"/>
  <c r="I30" i="1"/>
  <c r="E30" i="1"/>
  <c r="A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H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C16" i="1"/>
  <c r="B16" i="1"/>
  <c r="K15" i="1"/>
  <c r="C15" i="1"/>
  <c r="B15" i="1"/>
  <c r="K14" i="1"/>
  <c r="H14" i="1"/>
  <c r="C14" i="1"/>
  <c r="B14" i="1"/>
  <c r="J30" i="1"/>
  <c r="C13" i="1"/>
  <c r="B13" i="1"/>
  <c r="K12" i="1"/>
  <c r="H12" i="1"/>
  <c r="C12" i="1"/>
  <c r="B12" i="1"/>
  <c r="A7" i="1"/>
  <c r="L29" i="1" l="1"/>
  <c r="N29" i="1" s="1"/>
  <c r="M29" i="1"/>
  <c r="O29" i="1" s="1"/>
  <c r="M12" i="1"/>
  <c r="O12" i="1" s="1"/>
  <c r="L12" i="1"/>
  <c r="N12" i="1" s="1"/>
  <c r="M14" i="1"/>
  <c r="O14" i="1" s="1"/>
  <c r="L14" i="1"/>
  <c r="N14" i="1" s="1"/>
  <c r="M25" i="1"/>
  <c r="O25" i="1" s="1"/>
  <c r="L25" i="1"/>
  <c r="N25" i="1" s="1"/>
  <c r="M26" i="1"/>
  <c r="O26" i="1" s="1"/>
  <c r="L26" i="1"/>
  <c r="N26" i="1" s="1"/>
  <c r="L27" i="1"/>
  <c r="N27" i="1" s="1"/>
  <c r="M27" i="1"/>
  <c r="O27" i="1" s="1"/>
  <c r="M21" i="1"/>
  <c r="O21" i="1" s="1"/>
  <c r="L21" i="1"/>
  <c r="N21" i="1" s="1"/>
  <c r="M24" i="1"/>
  <c r="O24" i="1" s="1"/>
  <c r="L24" i="1"/>
  <c r="N24" i="1" s="1"/>
  <c r="L16" i="1"/>
  <c r="N16" i="1" s="1"/>
  <c r="M16" i="1"/>
  <c r="O16" i="1" s="1"/>
  <c r="L17" i="1"/>
  <c r="N17" i="1" s="1"/>
  <c r="M17" i="1"/>
  <c r="O17" i="1" s="1"/>
  <c r="L22" i="1"/>
  <c r="N22" i="1" s="1"/>
  <c r="M22" i="1"/>
  <c r="O22" i="1" s="1"/>
  <c r="M19" i="1"/>
  <c r="O19" i="1" s="1"/>
  <c r="L19" i="1"/>
  <c r="N19" i="1" s="1"/>
  <c r="L28" i="1"/>
  <c r="N28" i="1" s="1"/>
  <c r="M28" i="1"/>
  <c r="O28" i="1" s="1"/>
  <c r="M20" i="1"/>
  <c r="O20" i="1" s="1"/>
  <c r="L20" i="1"/>
  <c r="N20" i="1" s="1"/>
  <c r="M18" i="1"/>
  <c r="O18" i="1" s="1"/>
  <c r="L18" i="1"/>
  <c r="N18" i="1" s="1"/>
  <c r="L23" i="1"/>
  <c r="N23" i="1" s="1"/>
  <c r="M23" i="1"/>
  <c r="O23" i="1" s="1"/>
  <c r="F30" i="1"/>
  <c r="G30" i="1"/>
  <c r="H13" i="1"/>
  <c r="H15" i="1"/>
  <c r="K30" i="1"/>
  <c r="M13" i="1" l="1"/>
  <c r="O13" i="1" s="1"/>
  <c r="L13" i="1"/>
  <c r="N13" i="1" s="1"/>
  <c r="L15" i="1"/>
  <c r="N15" i="1" s="1"/>
  <c r="M15" i="1"/>
  <c r="O15" i="1" s="1"/>
  <c r="H30" i="1"/>
  <c r="O30" i="1" l="1"/>
  <c r="M30" i="1"/>
  <c r="N30" i="1"/>
  <c r="L30" i="1"/>
</calcChain>
</file>

<file path=xl/comments1.xml><?xml version="1.0" encoding="utf-8"?>
<comments xmlns="http://schemas.openxmlformats.org/spreadsheetml/2006/main">
  <authors>
    <author>CHUNG</author>
  </authors>
  <commentList>
    <comment ref="F28" authorId="0">
      <text>
        <r>
          <rPr>
            <sz val="9"/>
            <color indexed="81"/>
            <rFont val="Tahoma"/>
            <family val="2"/>
          </rPr>
          <t xml:space="preserve">
Viết bài hội thảo</t>
        </r>
      </text>
    </comment>
  </commentList>
</comments>
</file>

<file path=xl/sharedStrings.xml><?xml version="1.0" encoding="utf-8"?>
<sst xmlns="http://schemas.openxmlformats.org/spreadsheetml/2006/main" count="47" uniqueCount="47">
  <si>
    <t>UBND THÀNH PHỐ HỒ CHÍ MINH</t>
  </si>
  <si>
    <t>CỘNG HÒA XÃ HỘI CHỦ NGHĨA VIỆT NAM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</si>
  <si>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</si>
  <si>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</si>
  <si>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</si>
  <si>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</si>
  <si>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</si>
  <si>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</si>
  <si>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</si>
  <si>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</si>
  <si>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</si>
  <si>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</si>
  <si>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</si>
  <si>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</si>
  <si>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</si>
  <si>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</si>
  <si>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</si>
  <si>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</si>
  <si>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</si>
  <si>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</si>
  <si>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</si>
  <si>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</si>
  <si>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</si>
  <si>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</si>
  <si>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</si>
  <si>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</si>
  <si>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</si>
  <si>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</si>
  <si>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</si>
  <si>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</si>
  <si>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</si>
  <si>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</si>
  <si>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</si>
  <si>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</si>
  <si>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</si>
  <si>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</si>
  <si>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</si>
  <si>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Số giờ</t>
  </si>
  <si>
    <t>* Hội thảo KH cấp trường được tổ chức vào  ngày 31/8/2016</t>
  </si>
  <si>
    <t>NGUYỄN NGỌC TRANG</t>
  </si>
  <si>
    <t>Tổng số giờ hoạt động cả năm</t>
  </si>
  <si>
    <t>TRƯỜNG CAO ĐẲNG LÝ TỰ TRỌNG</t>
  </si>
  <si>
    <t>THÀNH PHỐ HỒ CHÍ MINH</t>
  </si>
  <si>
    <t>Thành phố Hồ Chí Minh, ngày……...tháng 10 năm 2017</t>
  </si>
  <si>
    <t xml:space="preserve"> NĂM HỌC 2017 - 2018</t>
  </si>
  <si>
    <t>Viết bài Hội thảo KH cấp trường</t>
  </si>
  <si>
    <t>Nghỉ việc từ đầu tháng 1/2018, Thầy là trưởng trung tâm doanh nghiệp ko cần số tiết NCKH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</si>
</sst>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sz val="15"/>
      <color rgb="FFFF0000"/>
      <name val="Times New Roman"/>
      <family val="1"/>
      <charset val="163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3" fontId="7" fillId="0" borderId="6" xfId="0" applyNumberFormat="1" applyFont="1" applyBorder="1" applyAlignment="1">
      <alignment horizontal="center" vertical="center"/>
    </xf>
    <xf numFmtId="3" fontId="7" fillId="0" borderId="6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9" fillId="2" borderId="6" xfId="0" quotePrefix="1" applyFont="1" applyFill="1" applyBorder="1" applyAlignment="1">
      <alignment vertical="center" wrapText="1"/>
    </xf>
    <xf numFmtId="0" fontId="1" fillId="0" borderId="6" xfId="0" quotePrefix="1" applyFont="1" applyFill="1" applyBorder="1" applyAlignment="1">
      <alignment vertical="center" wrapText="1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352425</xdr:colOff>
      <xdr:row>2</xdr:row>
      <xdr:rowOff>19051</xdr:rowOff>
    </xdr:from>
    <xdr:to>
      <xdr:col>13</xdr:col>
      <xdr:colOff>190499</xdr:colOff>
      <xdr:row>2</xdr:row>
      <xdr:rowOff>19051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324475" y="438151"/>
          <a:ext cx="188594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R41"/>
  <sheetViews>
    <sheetView tabSelected="1" topLeftCell="B10" workbookViewId="0">
      <selection activeCell="R13" sqref="R13"/>
    </sheetView>
  </sheetViews>
  <sheetFormatPr defaultRowHeight="16.5" x14ac:dyDescent="0.25"/>
  <cols>
    <col min="1" max="1" width="4.5703125" style="40" customWidth="1"/>
    <col min="2" max="2" width="19.5703125" style="7" customWidth="1"/>
    <col min="3" max="3" width="10" style="7" customWidth="1"/>
    <col min="4" max="4" width="5.7109375" style="7" customWidth="1"/>
    <col min="5" max="5" width="6.7109375" style="40" customWidth="1"/>
    <col min="6" max="6" width="7" style="40" customWidth="1"/>
    <col min="7" max="7" width="7.5703125" style="40" customWidth="1"/>
    <col min="8" max="8" width="7.140625" style="40" customWidth="1"/>
    <col min="9" max="9" width="7.5703125" style="40" customWidth="1"/>
    <col min="10" max="10" width="6.42578125" style="40" customWidth="1"/>
    <col min="11" max="11" width="8.140625" style="42" customWidth="1"/>
    <col min="12" max="12" width="8.42578125" style="40" customWidth="1"/>
    <col min="13" max="13" width="7.7109375" style="40" customWidth="1"/>
    <col min="14" max="14" width="7" style="43" customWidth="1"/>
    <col min="15" max="15" width="8.42578125" style="4" customWidth="1"/>
    <col min="16" max="16" width="18.1406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6" style="7" customWidth="1"/>
    <col min="263" max="263" width="6.42578125" style="7" customWidth="1"/>
    <col min="264" max="264" width="7.140625" style="7" customWidth="1"/>
    <col min="265" max="265" width="6" style="7" customWidth="1"/>
    <col min="266" max="266" width="6.42578125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6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6" style="7" customWidth="1"/>
    <col min="519" max="519" width="6.42578125" style="7" customWidth="1"/>
    <col min="520" max="520" width="7.140625" style="7" customWidth="1"/>
    <col min="521" max="521" width="6" style="7" customWidth="1"/>
    <col min="522" max="522" width="6.42578125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6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6" style="7" customWidth="1"/>
    <col min="775" max="775" width="6.42578125" style="7" customWidth="1"/>
    <col min="776" max="776" width="7.140625" style="7" customWidth="1"/>
    <col min="777" max="777" width="6" style="7" customWidth="1"/>
    <col min="778" max="778" width="6.42578125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6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6" style="7" customWidth="1"/>
    <col min="1031" max="1031" width="6.42578125" style="7" customWidth="1"/>
    <col min="1032" max="1032" width="7.140625" style="7" customWidth="1"/>
    <col min="1033" max="1033" width="6" style="7" customWidth="1"/>
    <col min="1034" max="1034" width="6.42578125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6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6" style="7" customWidth="1"/>
    <col min="1287" max="1287" width="6.42578125" style="7" customWidth="1"/>
    <col min="1288" max="1288" width="7.140625" style="7" customWidth="1"/>
    <col min="1289" max="1289" width="6" style="7" customWidth="1"/>
    <col min="1290" max="1290" width="6.42578125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6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6" style="7" customWidth="1"/>
    <col min="1543" max="1543" width="6.42578125" style="7" customWidth="1"/>
    <col min="1544" max="1544" width="7.140625" style="7" customWidth="1"/>
    <col min="1545" max="1545" width="6" style="7" customWidth="1"/>
    <col min="1546" max="1546" width="6.42578125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6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6" style="7" customWidth="1"/>
    <col min="1799" max="1799" width="6.42578125" style="7" customWidth="1"/>
    <col min="1800" max="1800" width="7.140625" style="7" customWidth="1"/>
    <col min="1801" max="1801" width="6" style="7" customWidth="1"/>
    <col min="1802" max="1802" width="6.42578125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6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6" style="7" customWidth="1"/>
    <col min="2055" max="2055" width="6.42578125" style="7" customWidth="1"/>
    <col min="2056" max="2056" width="7.140625" style="7" customWidth="1"/>
    <col min="2057" max="2057" width="6" style="7" customWidth="1"/>
    <col min="2058" max="2058" width="6.42578125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6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6" style="7" customWidth="1"/>
    <col min="2311" max="2311" width="6.42578125" style="7" customWidth="1"/>
    <col min="2312" max="2312" width="7.140625" style="7" customWidth="1"/>
    <col min="2313" max="2313" width="6" style="7" customWidth="1"/>
    <col min="2314" max="2314" width="6.42578125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6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6" style="7" customWidth="1"/>
    <col min="2567" max="2567" width="6.42578125" style="7" customWidth="1"/>
    <col min="2568" max="2568" width="7.140625" style="7" customWidth="1"/>
    <col min="2569" max="2569" width="6" style="7" customWidth="1"/>
    <col min="2570" max="2570" width="6.42578125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6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6" style="7" customWidth="1"/>
    <col min="2823" max="2823" width="6.42578125" style="7" customWidth="1"/>
    <col min="2824" max="2824" width="7.140625" style="7" customWidth="1"/>
    <col min="2825" max="2825" width="6" style="7" customWidth="1"/>
    <col min="2826" max="2826" width="6.42578125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6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6" style="7" customWidth="1"/>
    <col min="3079" max="3079" width="6.42578125" style="7" customWidth="1"/>
    <col min="3080" max="3080" width="7.140625" style="7" customWidth="1"/>
    <col min="3081" max="3081" width="6" style="7" customWidth="1"/>
    <col min="3082" max="3082" width="6.42578125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6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6" style="7" customWidth="1"/>
    <col min="3335" max="3335" width="6.42578125" style="7" customWidth="1"/>
    <col min="3336" max="3336" width="7.140625" style="7" customWidth="1"/>
    <col min="3337" max="3337" width="6" style="7" customWidth="1"/>
    <col min="3338" max="3338" width="6.42578125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6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6" style="7" customWidth="1"/>
    <col min="3591" max="3591" width="6.42578125" style="7" customWidth="1"/>
    <col min="3592" max="3592" width="7.140625" style="7" customWidth="1"/>
    <col min="3593" max="3593" width="6" style="7" customWidth="1"/>
    <col min="3594" max="3594" width="6.42578125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6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6" style="7" customWidth="1"/>
    <col min="3847" max="3847" width="6.42578125" style="7" customWidth="1"/>
    <col min="3848" max="3848" width="7.140625" style="7" customWidth="1"/>
    <col min="3849" max="3849" width="6" style="7" customWidth="1"/>
    <col min="3850" max="3850" width="6.42578125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6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6" style="7" customWidth="1"/>
    <col min="4103" max="4103" width="6.42578125" style="7" customWidth="1"/>
    <col min="4104" max="4104" width="7.140625" style="7" customWidth="1"/>
    <col min="4105" max="4105" width="6" style="7" customWidth="1"/>
    <col min="4106" max="4106" width="6.42578125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6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6" style="7" customWidth="1"/>
    <col min="4359" max="4359" width="6.42578125" style="7" customWidth="1"/>
    <col min="4360" max="4360" width="7.140625" style="7" customWidth="1"/>
    <col min="4361" max="4361" width="6" style="7" customWidth="1"/>
    <col min="4362" max="4362" width="6.42578125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6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6" style="7" customWidth="1"/>
    <col min="4615" max="4615" width="6.42578125" style="7" customWidth="1"/>
    <col min="4616" max="4616" width="7.140625" style="7" customWidth="1"/>
    <col min="4617" max="4617" width="6" style="7" customWidth="1"/>
    <col min="4618" max="4618" width="6.42578125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6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6" style="7" customWidth="1"/>
    <col min="4871" max="4871" width="6.42578125" style="7" customWidth="1"/>
    <col min="4872" max="4872" width="7.140625" style="7" customWidth="1"/>
    <col min="4873" max="4873" width="6" style="7" customWidth="1"/>
    <col min="4874" max="4874" width="6.42578125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6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6" style="7" customWidth="1"/>
    <col min="5127" max="5127" width="6.42578125" style="7" customWidth="1"/>
    <col min="5128" max="5128" width="7.140625" style="7" customWidth="1"/>
    <col min="5129" max="5129" width="6" style="7" customWidth="1"/>
    <col min="5130" max="5130" width="6.42578125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6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6" style="7" customWidth="1"/>
    <col min="5383" max="5383" width="6.42578125" style="7" customWidth="1"/>
    <col min="5384" max="5384" width="7.140625" style="7" customWidth="1"/>
    <col min="5385" max="5385" width="6" style="7" customWidth="1"/>
    <col min="5386" max="5386" width="6.42578125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6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6" style="7" customWidth="1"/>
    <col min="5639" max="5639" width="6.42578125" style="7" customWidth="1"/>
    <col min="5640" max="5640" width="7.140625" style="7" customWidth="1"/>
    <col min="5641" max="5641" width="6" style="7" customWidth="1"/>
    <col min="5642" max="5642" width="6.42578125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6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6" style="7" customWidth="1"/>
    <col min="5895" max="5895" width="6.42578125" style="7" customWidth="1"/>
    <col min="5896" max="5896" width="7.140625" style="7" customWidth="1"/>
    <col min="5897" max="5897" width="6" style="7" customWidth="1"/>
    <col min="5898" max="5898" width="6.42578125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6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6" style="7" customWidth="1"/>
    <col min="6151" max="6151" width="6.42578125" style="7" customWidth="1"/>
    <col min="6152" max="6152" width="7.140625" style="7" customWidth="1"/>
    <col min="6153" max="6153" width="6" style="7" customWidth="1"/>
    <col min="6154" max="6154" width="6.42578125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6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6" style="7" customWidth="1"/>
    <col min="6407" max="6407" width="6.42578125" style="7" customWidth="1"/>
    <col min="6408" max="6408" width="7.140625" style="7" customWidth="1"/>
    <col min="6409" max="6409" width="6" style="7" customWidth="1"/>
    <col min="6410" max="6410" width="6.42578125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6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6" style="7" customWidth="1"/>
    <col min="6663" max="6663" width="6.42578125" style="7" customWidth="1"/>
    <col min="6664" max="6664" width="7.140625" style="7" customWidth="1"/>
    <col min="6665" max="6665" width="6" style="7" customWidth="1"/>
    <col min="6666" max="6666" width="6.42578125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6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6" style="7" customWidth="1"/>
    <col min="6919" max="6919" width="6.42578125" style="7" customWidth="1"/>
    <col min="6920" max="6920" width="7.140625" style="7" customWidth="1"/>
    <col min="6921" max="6921" width="6" style="7" customWidth="1"/>
    <col min="6922" max="6922" width="6.42578125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6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6" style="7" customWidth="1"/>
    <col min="7175" max="7175" width="6.42578125" style="7" customWidth="1"/>
    <col min="7176" max="7176" width="7.140625" style="7" customWidth="1"/>
    <col min="7177" max="7177" width="6" style="7" customWidth="1"/>
    <col min="7178" max="7178" width="6.42578125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6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6" style="7" customWidth="1"/>
    <col min="7431" max="7431" width="6.42578125" style="7" customWidth="1"/>
    <col min="7432" max="7432" width="7.140625" style="7" customWidth="1"/>
    <col min="7433" max="7433" width="6" style="7" customWidth="1"/>
    <col min="7434" max="7434" width="6.42578125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6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6" style="7" customWidth="1"/>
    <col min="7687" max="7687" width="6.42578125" style="7" customWidth="1"/>
    <col min="7688" max="7688" width="7.140625" style="7" customWidth="1"/>
    <col min="7689" max="7689" width="6" style="7" customWidth="1"/>
    <col min="7690" max="7690" width="6.42578125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6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6" style="7" customWidth="1"/>
    <col min="7943" max="7943" width="6.42578125" style="7" customWidth="1"/>
    <col min="7944" max="7944" width="7.140625" style="7" customWidth="1"/>
    <col min="7945" max="7945" width="6" style="7" customWidth="1"/>
    <col min="7946" max="7946" width="6.42578125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6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6" style="7" customWidth="1"/>
    <col min="8199" max="8199" width="6.42578125" style="7" customWidth="1"/>
    <col min="8200" max="8200" width="7.140625" style="7" customWidth="1"/>
    <col min="8201" max="8201" width="6" style="7" customWidth="1"/>
    <col min="8202" max="8202" width="6.42578125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6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6" style="7" customWidth="1"/>
    <col min="8455" max="8455" width="6.42578125" style="7" customWidth="1"/>
    <col min="8456" max="8456" width="7.140625" style="7" customWidth="1"/>
    <col min="8457" max="8457" width="6" style="7" customWidth="1"/>
    <col min="8458" max="8458" width="6.42578125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6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6" style="7" customWidth="1"/>
    <col min="8711" max="8711" width="6.42578125" style="7" customWidth="1"/>
    <col min="8712" max="8712" width="7.140625" style="7" customWidth="1"/>
    <col min="8713" max="8713" width="6" style="7" customWidth="1"/>
    <col min="8714" max="8714" width="6.42578125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6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6" style="7" customWidth="1"/>
    <col min="8967" max="8967" width="6.42578125" style="7" customWidth="1"/>
    <col min="8968" max="8968" width="7.140625" style="7" customWidth="1"/>
    <col min="8969" max="8969" width="6" style="7" customWidth="1"/>
    <col min="8970" max="8970" width="6.42578125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6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6" style="7" customWidth="1"/>
    <col min="9223" max="9223" width="6.42578125" style="7" customWidth="1"/>
    <col min="9224" max="9224" width="7.140625" style="7" customWidth="1"/>
    <col min="9225" max="9225" width="6" style="7" customWidth="1"/>
    <col min="9226" max="9226" width="6.42578125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6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6" style="7" customWidth="1"/>
    <col min="9479" max="9479" width="6.42578125" style="7" customWidth="1"/>
    <col min="9480" max="9480" width="7.140625" style="7" customWidth="1"/>
    <col min="9481" max="9481" width="6" style="7" customWidth="1"/>
    <col min="9482" max="9482" width="6.42578125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6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6" style="7" customWidth="1"/>
    <col min="9735" max="9735" width="6.42578125" style="7" customWidth="1"/>
    <col min="9736" max="9736" width="7.140625" style="7" customWidth="1"/>
    <col min="9737" max="9737" width="6" style="7" customWidth="1"/>
    <col min="9738" max="9738" width="6.42578125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6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6" style="7" customWidth="1"/>
    <col min="9991" max="9991" width="6.42578125" style="7" customWidth="1"/>
    <col min="9992" max="9992" width="7.140625" style="7" customWidth="1"/>
    <col min="9993" max="9993" width="6" style="7" customWidth="1"/>
    <col min="9994" max="9994" width="6.42578125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6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6" style="7" customWidth="1"/>
    <col min="10247" max="10247" width="6.42578125" style="7" customWidth="1"/>
    <col min="10248" max="10248" width="7.140625" style="7" customWidth="1"/>
    <col min="10249" max="10249" width="6" style="7" customWidth="1"/>
    <col min="10250" max="10250" width="6.42578125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6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6" style="7" customWidth="1"/>
    <col min="10503" max="10503" width="6.42578125" style="7" customWidth="1"/>
    <col min="10504" max="10504" width="7.140625" style="7" customWidth="1"/>
    <col min="10505" max="10505" width="6" style="7" customWidth="1"/>
    <col min="10506" max="10506" width="6.42578125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6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6" style="7" customWidth="1"/>
    <col min="10759" max="10759" width="6.42578125" style="7" customWidth="1"/>
    <col min="10760" max="10760" width="7.140625" style="7" customWidth="1"/>
    <col min="10761" max="10761" width="6" style="7" customWidth="1"/>
    <col min="10762" max="10762" width="6.42578125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6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6" style="7" customWidth="1"/>
    <col min="11015" max="11015" width="6.42578125" style="7" customWidth="1"/>
    <col min="11016" max="11016" width="7.140625" style="7" customWidth="1"/>
    <col min="11017" max="11017" width="6" style="7" customWidth="1"/>
    <col min="11018" max="11018" width="6.42578125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6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6" style="7" customWidth="1"/>
    <col min="11271" max="11271" width="6.42578125" style="7" customWidth="1"/>
    <col min="11272" max="11272" width="7.140625" style="7" customWidth="1"/>
    <col min="11273" max="11273" width="6" style="7" customWidth="1"/>
    <col min="11274" max="11274" width="6.42578125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6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6" style="7" customWidth="1"/>
    <col min="11527" max="11527" width="6.42578125" style="7" customWidth="1"/>
    <col min="11528" max="11528" width="7.140625" style="7" customWidth="1"/>
    <col min="11529" max="11529" width="6" style="7" customWidth="1"/>
    <col min="11530" max="11530" width="6.42578125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6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6" style="7" customWidth="1"/>
    <col min="11783" max="11783" width="6.42578125" style="7" customWidth="1"/>
    <col min="11784" max="11784" width="7.140625" style="7" customWidth="1"/>
    <col min="11785" max="11785" width="6" style="7" customWidth="1"/>
    <col min="11786" max="11786" width="6.42578125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6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6" style="7" customWidth="1"/>
    <col min="12039" max="12039" width="6.42578125" style="7" customWidth="1"/>
    <col min="12040" max="12040" width="7.140625" style="7" customWidth="1"/>
    <col min="12041" max="12041" width="6" style="7" customWidth="1"/>
    <col min="12042" max="12042" width="6.42578125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6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6" style="7" customWidth="1"/>
    <col min="12295" max="12295" width="6.42578125" style="7" customWidth="1"/>
    <col min="12296" max="12296" width="7.140625" style="7" customWidth="1"/>
    <col min="12297" max="12297" width="6" style="7" customWidth="1"/>
    <col min="12298" max="12298" width="6.42578125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6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6" style="7" customWidth="1"/>
    <col min="12551" max="12551" width="6.42578125" style="7" customWidth="1"/>
    <col min="12552" max="12552" width="7.140625" style="7" customWidth="1"/>
    <col min="12553" max="12553" width="6" style="7" customWidth="1"/>
    <col min="12554" max="12554" width="6.42578125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6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6" style="7" customWidth="1"/>
    <col min="12807" max="12807" width="6.42578125" style="7" customWidth="1"/>
    <col min="12808" max="12808" width="7.140625" style="7" customWidth="1"/>
    <col min="12809" max="12809" width="6" style="7" customWidth="1"/>
    <col min="12810" max="12810" width="6.42578125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6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6" style="7" customWidth="1"/>
    <col min="13063" max="13063" width="6.42578125" style="7" customWidth="1"/>
    <col min="13064" max="13064" width="7.140625" style="7" customWidth="1"/>
    <col min="13065" max="13065" width="6" style="7" customWidth="1"/>
    <col min="13066" max="13066" width="6.42578125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6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6" style="7" customWidth="1"/>
    <col min="13319" max="13319" width="6.42578125" style="7" customWidth="1"/>
    <col min="13320" max="13320" width="7.140625" style="7" customWidth="1"/>
    <col min="13321" max="13321" width="6" style="7" customWidth="1"/>
    <col min="13322" max="13322" width="6.42578125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6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6" style="7" customWidth="1"/>
    <col min="13575" max="13575" width="6.42578125" style="7" customWidth="1"/>
    <col min="13576" max="13576" width="7.140625" style="7" customWidth="1"/>
    <col min="13577" max="13577" width="6" style="7" customWidth="1"/>
    <col min="13578" max="13578" width="6.42578125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6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6" style="7" customWidth="1"/>
    <col min="13831" max="13831" width="6.42578125" style="7" customWidth="1"/>
    <col min="13832" max="13832" width="7.140625" style="7" customWidth="1"/>
    <col min="13833" max="13833" width="6" style="7" customWidth="1"/>
    <col min="13834" max="13834" width="6.42578125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6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6" style="7" customWidth="1"/>
    <col min="14087" max="14087" width="6.42578125" style="7" customWidth="1"/>
    <col min="14088" max="14088" width="7.140625" style="7" customWidth="1"/>
    <col min="14089" max="14089" width="6" style="7" customWidth="1"/>
    <col min="14090" max="14090" width="6.42578125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6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6" style="7" customWidth="1"/>
    <col min="14343" max="14343" width="6.42578125" style="7" customWidth="1"/>
    <col min="14344" max="14344" width="7.140625" style="7" customWidth="1"/>
    <col min="14345" max="14345" width="6" style="7" customWidth="1"/>
    <col min="14346" max="14346" width="6.42578125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6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6" style="7" customWidth="1"/>
    <col min="14599" max="14599" width="6.42578125" style="7" customWidth="1"/>
    <col min="14600" max="14600" width="7.140625" style="7" customWidth="1"/>
    <col min="14601" max="14601" width="6" style="7" customWidth="1"/>
    <col min="14602" max="14602" width="6.42578125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6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6" style="7" customWidth="1"/>
    <col min="14855" max="14855" width="6.42578125" style="7" customWidth="1"/>
    <col min="14856" max="14856" width="7.140625" style="7" customWidth="1"/>
    <col min="14857" max="14857" width="6" style="7" customWidth="1"/>
    <col min="14858" max="14858" width="6.42578125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6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6" style="7" customWidth="1"/>
    <col min="15111" max="15111" width="6.42578125" style="7" customWidth="1"/>
    <col min="15112" max="15112" width="7.140625" style="7" customWidth="1"/>
    <col min="15113" max="15113" width="6" style="7" customWidth="1"/>
    <col min="15114" max="15114" width="6.42578125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6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6" style="7" customWidth="1"/>
    <col min="15367" max="15367" width="6.42578125" style="7" customWidth="1"/>
    <col min="15368" max="15368" width="7.140625" style="7" customWidth="1"/>
    <col min="15369" max="15369" width="6" style="7" customWidth="1"/>
    <col min="15370" max="15370" width="6.42578125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6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6" style="7" customWidth="1"/>
    <col min="15623" max="15623" width="6.42578125" style="7" customWidth="1"/>
    <col min="15624" max="15624" width="7.140625" style="7" customWidth="1"/>
    <col min="15625" max="15625" width="6" style="7" customWidth="1"/>
    <col min="15626" max="15626" width="6.42578125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6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6" style="7" customWidth="1"/>
    <col min="15879" max="15879" width="6.42578125" style="7" customWidth="1"/>
    <col min="15880" max="15880" width="7.140625" style="7" customWidth="1"/>
    <col min="15881" max="15881" width="6" style="7" customWidth="1"/>
    <col min="15882" max="15882" width="6.42578125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6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6" style="7" customWidth="1"/>
    <col min="16135" max="16135" width="6.42578125" style="7" customWidth="1"/>
    <col min="16136" max="16136" width="7.140625" style="7" customWidth="1"/>
    <col min="16137" max="16137" width="6" style="7" customWidth="1"/>
    <col min="16138" max="16138" width="6.42578125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6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93" t="s">
        <v>0</v>
      </c>
      <c r="B1" s="93"/>
      <c r="C1" s="93"/>
      <c r="D1" s="93"/>
      <c r="E1" s="93"/>
      <c r="F1" s="93"/>
      <c r="G1" s="93"/>
      <c r="H1" s="1"/>
      <c r="I1" s="97" t="s">
        <v>1</v>
      </c>
      <c r="J1" s="97"/>
      <c r="K1" s="97"/>
      <c r="L1" s="97"/>
      <c r="M1" s="97"/>
      <c r="N1" s="97"/>
      <c r="O1" s="97"/>
      <c r="P1" s="5"/>
    </row>
    <row r="2" spans="1:18" x14ac:dyDescent="0.25">
      <c r="A2" s="94" t="s">
        <v>41</v>
      </c>
      <c r="B2" s="94"/>
      <c r="C2" s="94"/>
      <c r="D2" s="94"/>
      <c r="E2" s="94"/>
      <c r="F2" s="94"/>
      <c r="G2" s="94"/>
      <c r="H2" s="3"/>
      <c r="I2" s="97" t="s">
        <v>2</v>
      </c>
      <c r="J2" s="97"/>
      <c r="K2" s="97"/>
      <c r="L2" s="97"/>
      <c r="M2" s="97"/>
      <c r="N2" s="97"/>
      <c r="O2" s="97"/>
      <c r="P2" s="5"/>
    </row>
    <row r="3" spans="1:18" x14ac:dyDescent="0.25">
      <c r="A3" s="94" t="s">
        <v>42</v>
      </c>
      <c r="B3" s="94"/>
      <c r="C3" s="94"/>
      <c r="D3" s="94"/>
      <c r="E3" s="94"/>
      <c r="F3" s="94"/>
      <c r="G3" s="9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95" t="s">
        <v>3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14"/>
      <c r="R5" s="14"/>
    </row>
    <row r="6" spans="1:18" s="15" customFormat="1" ht="20.25" x14ac:dyDescent="0.3">
      <c r="A6" s="96" t="s">
        <v>44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4"/>
      <c r="R6" s="14"/>
    </row>
    <row r="7" spans="1:18" s="15" customFormat="1" ht="20.25" x14ac:dyDescent="0.3">
      <c r="A7" s="96" t="str">
        <f>'[1]CAP TRUONG_HKI'!A8:J8</f>
        <v>KHOA CÔNG NGHỆ ĐỘNG LỰC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9" t="s">
        <v>4</v>
      </c>
      <c r="B9" s="111" t="s">
        <v>5</v>
      </c>
      <c r="C9" s="112"/>
      <c r="D9" s="115" t="s">
        <v>6</v>
      </c>
      <c r="E9" s="116"/>
      <c r="F9" s="102" t="s">
        <v>7</v>
      </c>
      <c r="G9" s="102"/>
      <c r="H9" s="117" t="s">
        <v>40</v>
      </c>
      <c r="I9" s="98" t="s">
        <v>8</v>
      </c>
      <c r="J9" s="98" t="s">
        <v>9</v>
      </c>
      <c r="K9" s="98" t="s">
        <v>10</v>
      </c>
      <c r="L9" s="98" t="s">
        <v>11</v>
      </c>
      <c r="M9" s="98" t="s">
        <v>12</v>
      </c>
      <c r="N9" s="100" t="s">
        <v>13</v>
      </c>
      <c r="O9" s="100" t="s">
        <v>14</v>
      </c>
      <c r="P9" s="102" t="s">
        <v>15</v>
      </c>
    </row>
    <row r="10" spans="1:18" ht="41.25" customHeight="1" x14ac:dyDescent="0.25">
      <c r="A10" s="110"/>
      <c r="B10" s="113"/>
      <c r="C10" s="114"/>
      <c r="D10" s="21" t="s">
        <v>16</v>
      </c>
      <c r="E10" s="22" t="s">
        <v>37</v>
      </c>
      <c r="F10" s="23" t="s">
        <v>17</v>
      </c>
      <c r="G10" s="23" t="s">
        <v>18</v>
      </c>
      <c r="H10" s="118"/>
      <c r="I10" s="99"/>
      <c r="J10" s="99"/>
      <c r="K10" s="99"/>
      <c r="L10" s="99"/>
      <c r="M10" s="99"/>
      <c r="N10" s="101"/>
      <c r="O10" s="101"/>
      <c r="P10" s="102"/>
    </row>
    <row r="11" spans="1:18" s="30" customFormat="1" ht="15" customHeight="1" x14ac:dyDescent="0.2">
      <c r="A11" s="24" t="s">
        <v>19</v>
      </c>
      <c r="B11" s="103" t="s">
        <v>20</v>
      </c>
      <c r="C11" s="104"/>
      <c r="D11" s="25" t="s">
        <v>21</v>
      </c>
      <c r="E11" s="26" t="s">
        <v>22</v>
      </c>
      <c r="F11" s="26" t="s">
        <v>23</v>
      </c>
      <c r="G11" s="26" t="s">
        <v>24</v>
      </c>
      <c r="H11" s="26" t="s">
        <v>25</v>
      </c>
      <c r="I11" s="26" t="s">
        <v>26</v>
      </c>
      <c r="J11" s="26" t="s">
        <v>27</v>
      </c>
      <c r="K11" s="27" t="s">
        <v>28</v>
      </c>
      <c r="L11" s="26" t="s">
        <v>29</v>
      </c>
      <c r="M11" s="26" t="s">
        <v>30</v>
      </c>
      <c r="N11" s="28" t="s">
        <v>31</v>
      </c>
      <c r="O11" s="28" t="s">
        <v>32</v>
      </c>
      <c r="P11" s="26" t="s">
        <v>33</v>
      </c>
      <c r="Q11" s="29"/>
      <c r="R11" s="29"/>
    </row>
    <row r="12" spans="1:18" s="37" customFormat="1" ht="32.25" customHeight="1" x14ac:dyDescent="0.25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/>
      <c r="H12" s="75">
        <f>E12+F12+G12</f>
        <v>0</v>
      </c>
      <c r="I12" s="75">
        <v>320</v>
      </c>
      <c r="J12" s="75">
        <v>0</v>
      </c>
      <c r="K12" s="75">
        <f t="shared" ref="K12:K29" si="0">I12-J12</f>
        <v>320</v>
      </c>
      <c r="L12" s="75">
        <f>IF(H12-K12&lt;=0,0,H12-K12)</f>
        <v>0</v>
      </c>
      <c r="M12" s="75">
        <f>IF(K12-H12&lt;=0,0,K12-H12)</f>
        <v>320</v>
      </c>
      <c r="N12" s="75">
        <f>ROUND(L12/2.85,1)</f>
        <v>0</v>
      </c>
      <c r="O12" s="75">
        <f>ROUND(M12/2.85,1)</f>
        <v>112.3</v>
      </c>
      <c r="P12" s="35"/>
      <c r="Q12" s="36"/>
      <c r="R12" s="36"/>
    </row>
    <row r="13" spans="1:18" s="5" customFormat="1" ht="29.25" customHeight="1" x14ac:dyDescent="0.25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4">
        <v>50</v>
      </c>
      <c r="G13" s="74"/>
      <c r="H13" s="75">
        <f t="shared" ref="H13:H29" si="1">E13+F13+G13</f>
        <v>50</v>
      </c>
      <c r="I13" s="75">
        <v>320</v>
      </c>
      <c r="J13" s="75">
        <v>0</v>
      </c>
      <c r="K13" s="75">
        <f t="shared" si="0"/>
        <v>320</v>
      </c>
      <c r="L13" s="75">
        <f t="shared" ref="L13:L28" si="2">IF(H13-K13&lt;=0,0,H13-K13)</f>
        <v>0</v>
      </c>
      <c r="M13" s="75">
        <f>IF(K13-H13&lt;=0,0,K13-H13)</f>
        <v>270</v>
      </c>
      <c r="N13" s="75">
        <f t="shared" ref="N13:N29" si="3">ROUND(L13/2.85,1)</f>
        <v>0</v>
      </c>
      <c r="O13" s="75">
        <f t="shared" ref="O13:O29" si="4">ROUND(M13/2.85,1)</f>
        <v>94.7</v>
      </c>
      <c r="P13" s="72"/>
      <c r="Q13" s="39"/>
      <c r="R13" s="39"/>
    </row>
    <row r="14" spans="1:18" s="5" customFormat="1" ht="26.1" customHeight="1" x14ac:dyDescent="0.25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4"/>
      <c r="G14" s="74"/>
      <c r="H14" s="75">
        <f t="shared" si="1"/>
        <v>0</v>
      </c>
      <c r="I14" s="75">
        <v>320</v>
      </c>
      <c r="J14" s="75">
        <v>0</v>
      </c>
      <c r="K14" s="75">
        <f t="shared" si="0"/>
        <v>320</v>
      </c>
      <c r="L14" s="75">
        <f t="shared" si="2"/>
        <v>0</v>
      </c>
      <c r="M14" s="75">
        <f t="shared" ref="M14:M19" si="5">IF(K14-H14&lt;=0,0,K14-H14)</f>
        <v>320</v>
      </c>
      <c r="N14" s="75">
        <f t="shared" si="3"/>
        <v>0</v>
      </c>
      <c r="O14" s="75">
        <f t="shared" si="4"/>
        <v>112.3</v>
      </c>
      <c r="P14" s="35"/>
      <c r="Q14" s="39"/>
      <c r="R14" s="39"/>
    </row>
    <row r="15" spans="1:18" s="5" customFormat="1" ht="24.75" customHeight="1" x14ac:dyDescent="0.25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4">
        <v>200</v>
      </c>
      <c r="G15" s="74"/>
      <c r="H15" s="75">
        <f t="shared" si="1"/>
        <v>200</v>
      </c>
      <c r="I15" s="75">
        <v>320</v>
      </c>
      <c r="J15" s="75">
        <v>0</v>
      </c>
      <c r="K15" s="75">
        <f t="shared" si="0"/>
        <v>320</v>
      </c>
      <c r="L15" s="75">
        <f t="shared" si="2"/>
        <v>0</v>
      </c>
      <c r="M15" s="75">
        <f t="shared" si="5"/>
        <v>120</v>
      </c>
      <c r="N15" s="75">
        <f t="shared" si="3"/>
        <v>0</v>
      </c>
      <c r="O15" s="75">
        <f t="shared" si="4"/>
        <v>42.1</v>
      </c>
      <c r="P15" s="72"/>
      <c r="Q15" s="39"/>
      <c r="R15" s="39"/>
    </row>
    <row r="16" spans="1:18" s="37" customFormat="1" ht="26.1" customHeight="1" x14ac:dyDescent="0.25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4"/>
      <c r="G16" s="74"/>
      <c r="H16" s="75">
        <f t="shared" si="1"/>
        <v>0</v>
      </c>
      <c r="I16" s="75">
        <v>320</v>
      </c>
      <c r="J16" s="75">
        <v>0</v>
      </c>
      <c r="K16" s="75">
        <f t="shared" si="0"/>
        <v>320</v>
      </c>
      <c r="L16" s="75">
        <f t="shared" si="2"/>
        <v>0</v>
      </c>
      <c r="M16" s="75">
        <f t="shared" si="5"/>
        <v>320</v>
      </c>
      <c r="N16" s="75">
        <f t="shared" si="3"/>
        <v>0</v>
      </c>
      <c r="O16" s="75">
        <f t="shared" si="4"/>
        <v>112.3</v>
      </c>
      <c r="P16" s="35"/>
      <c r="Q16" s="36"/>
      <c r="R16" s="36"/>
    </row>
    <row r="17" spans="1:18" s="37" customFormat="1" ht="26.1" customHeight="1" x14ac:dyDescent="0.25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4">
        <v>100</v>
      </c>
      <c r="G17" s="74">
        <v>150</v>
      </c>
      <c r="H17" s="75">
        <f t="shared" si="1"/>
        <v>250</v>
      </c>
      <c r="I17" s="75">
        <v>320</v>
      </c>
      <c r="J17" s="75">
        <v>0</v>
      </c>
      <c r="K17" s="75">
        <f t="shared" si="0"/>
        <v>320</v>
      </c>
      <c r="L17" s="75">
        <f t="shared" si="2"/>
        <v>0</v>
      </c>
      <c r="M17" s="75">
        <f t="shared" si="5"/>
        <v>70</v>
      </c>
      <c r="N17" s="75">
        <f t="shared" si="3"/>
        <v>0</v>
      </c>
      <c r="O17" s="75">
        <f t="shared" si="4"/>
        <v>24.6</v>
      </c>
      <c r="P17" s="72"/>
      <c r="Q17" s="36"/>
      <c r="R17" s="36"/>
    </row>
    <row r="18" spans="1:18" s="37" customFormat="1" ht="26.25" customHeight="1" x14ac:dyDescent="0.25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4">
        <v>300</v>
      </c>
      <c r="G18" s="74">
        <v>150</v>
      </c>
      <c r="H18" s="75">
        <f t="shared" si="1"/>
        <v>450</v>
      </c>
      <c r="I18" s="75">
        <v>320</v>
      </c>
      <c r="J18" s="75">
        <v>0</v>
      </c>
      <c r="K18" s="75">
        <f t="shared" si="0"/>
        <v>320</v>
      </c>
      <c r="L18" s="75">
        <f t="shared" si="2"/>
        <v>130</v>
      </c>
      <c r="M18" s="75">
        <f t="shared" si="5"/>
        <v>0</v>
      </c>
      <c r="N18" s="75">
        <f t="shared" si="3"/>
        <v>45.6</v>
      </c>
      <c r="O18" s="75">
        <f t="shared" si="4"/>
        <v>0</v>
      </c>
      <c r="P18" s="72"/>
      <c r="Q18" s="36"/>
      <c r="R18" s="36"/>
    </row>
    <row r="19" spans="1:18" s="37" customFormat="1" ht="80.25" customHeight="1" x14ac:dyDescent="0.25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/>
      <c r="F19" s="74"/>
      <c r="G19" s="74"/>
      <c r="H19" s="75">
        <f t="shared" si="1"/>
        <v>0</v>
      </c>
      <c r="I19" s="75">
        <v>320</v>
      </c>
      <c r="J19" s="75">
        <v>0</v>
      </c>
      <c r="K19" s="75">
        <f t="shared" si="0"/>
        <v>320</v>
      </c>
      <c r="L19" s="75">
        <f>IF(H19-K19&lt;=0,0,H19-K19)</f>
        <v>0</v>
      </c>
      <c r="M19" s="75">
        <f t="shared" si="5"/>
        <v>320</v>
      </c>
      <c r="N19" s="75">
        <f t="shared" si="3"/>
        <v>0</v>
      </c>
      <c r="O19" s="75">
        <f t="shared" si="4"/>
        <v>112.3</v>
      </c>
      <c r="P19" s="72"/>
      <c r="Q19" s="36"/>
      <c r="R19" s="36"/>
    </row>
    <row r="20" spans="1:18" s="37" customFormat="1" ht="74.25" customHeight="1" x14ac:dyDescent="0.25">
      <c r="A20" s="34">
        <v>10</v>
      </c>
      <c r="B20" s="32" t="str">
        <f>'[1]CAP TRUONG_HKI'!B24</f>
        <v>Nguyễn Hữu</v>
      </c>
      <c r="C20" s="33" t="str">
        <f>'[1]CAP TRUONG_HKI'!C24</f>
        <v xml:space="preserve">Mạnh </v>
      </c>
      <c r="D20" s="78"/>
      <c r="E20" s="75"/>
      <c r="F20" s="75"/>
      <c r="G20" s="75"/>
      <c r="H20" s="75">
        <f t="shared" si="1"/>
        <v>0</v>
      </c>
      <c r="I20" s="75">
        <v>320</v>
      </c>
      <c r="J20" s="75">
        <v>0</v>
      </c>
      <c r="K20" s="75">
        <f t="shared" si="0"/>
        <v>320</v>
      </c>
      <c r="L20" s="75">
        <f>IF(H20-K20&lt;=0,0,H20-K20)</f>
        <v>0</v>
      </c>
      <c r="M20" s="75">
        <f>IF(K20-H20&lt;=0,0,K20-H20)</f>
        <v>320</v>
      </c>
      <c r="N20" s="75">
        <f t="shared" si="3"/>
        <v>0</v>
      </c>
      <c r="O20" s="75">
        <f t="shared" si="4"/>
        <v>112.3</v>
      </c>
      <c r="P20" s="72"/>
      <c r="Q20" s="36"/>
      <c r="R20" s="36"/>
    </row>
    <row r="21" spans="1:18" s="37" customFormat="1" ht="26.1" customHeight="1" x14ac:dyDescent="0.25">
      <c r="A21" s="31">
        <v>11</v>
      </c>
      <c r="B21" s="32" t="str">
        <f>'[1]CAP TRUONG_HKI'!B25</f>
        <v>Triệu Phú</v>
      </c>
      <c r="C21" s="33" t="str">
        <f>'[1]CAP TRUONG_HKI'!C25</f>
        <v>Nguyên</v>
      </c>
      <c r="D21" s="78"/>
      <c r="E21" s="75"/>
      <c r="F21" s="74">
        <v>50</v>
      </c>
      <c r="G21" s="75"/>
      <c r="H21" s="75">
        <f t="shared" si="1"/>
        <v>50</v>
      </c>
      <c r="I21" s="75">
        <v>320</v>
      </c>
      <c r="J21" s="75">
        <v>0</v>
      </c>
      <c r="K21" s="75">
        <f t="shared" si="0"/>
        <v>320</v>
      </c>
      <c r="L21" s="75">
        <f t="shared" si="2"/>
        <v>0</v>
      </c>
      <c r="M21" s="75">
        <f>IF(K21-H21&lt;=0,0,K21-H21)</f>
        <v>270</v>
      </c>
      <c r="N21" s="75">
        <f t="shared" si="3"/>
        <v>0</v>
      </c>
      <c r="O21" s="75">
        <f t="shared" si="4"/>
        <v>94.7</v>
      </c>
      <c r="P21" s="72"/>
      <c r="Q21" s="36"/>
      <c r="R21" s="36"/>
    </row>
    <row r="22" spans="1:18" s="89" customFormat="1" ht="136.5" x14ac:dyDescent="0.25">
      <c r="A22" s="83">
        <v>12</v>
      </c>
      <c r="B22" s="84" t="str">
        <f>'[1]CAP TRUONG_HKI'!B26</f>
        <v>Nguyễn Ngọc</v>
      </c>
      <c r="C22" s="85" t="str">
        <f>'[1]CAP TRUONG_HKI'!C26</f>
        <v xml:space="preserve">Phương </v>
      </c>
      <c r="D22" s="86"/>
      <c r="E22" s="87"/>
      <c r="F22" s="87"/>
      <c r="G22" s="87"/>
      <c r="H22" s="87">
        <f t="shared" si="1"/>
        <v>0</v>
      </c>
      <c r="I22" s="87">
        <v>320</v>
      </c>
      <c r="J22" s="87">
        <f>ROUND(587/44*40,1)</f>
        <v>533.6</v>
      </c>
      <c r="K22" s="87">
        <f t="shared" si="0"/>
        <v>-213.60000000000002</v>
      </c>
      <c r="L22" s="87">
        <f t="shared" si="2"/>
        <v>213.60000000000002</v>
      </c>
      <c r="M22" s="87">
        <f t="shared" ref="M22:M23" si="6">IF(K22-H22&lt;=0,0,K22-H22)</f>
        <v>0</v>
      </c>
      <c r="N22" s="87">
        <f t="shared" si="3"/>
        <v>74.900000000000006</v>
      </c>
      <c r="O22" s="87">
        <f t="shared" si="4"/>
        <v>0</v>
      </c>
      <c r="P22" s="90" t="s">
        <v>46</v>
      </c>
      <c r="Q22" s="88"/>
      <c r="R22" s="88"/>
    </row>
    <row r="23" spans="1:18" s="37" customFormat="1" ht="26.25" customHeight="1" x14ac:dyDescent="0.25">
      <c r="A23" s="34">
        <v>13</v>
      </c>
      <c r="B23" s="32" t="str">
        <f>'[1]CAP TRUONG_HKI'!B27</f>
        <v>Đặng Thái</v>
      </c>
      <c r="C23" s="33" t="str">
        <f>'[1]CAP TRUONG_HKI'!C27</f>
        <v xml:space="preserve">Sơn </v>
      </c>
      <c r="D23" s="78"/>
      <c r="E23" s="75"/>
      <c r="F23" s="74">
        <v>200</v>
      </c>
      <c r="G23" s="75"/>
      <c r="H23" s="75">
        <f>E23+F23+G23</f>
        <v>200</v>
      </c>
      <c r="I23" s="75">
        <v>320</v>
      </c>
      <c r="J23" s="75">
        <v>0</v>
      </c>
      <c r="K23" s="75">
        <f t="shared" si="0"/>
        <v>320</v>
      </c>
      <c r="L23" s="75">
        <f>IF(H23-K23&lt;=0,0,H23-K23)</f>
        <v>0</v>
      </c>
      <c r="M23" s="75">
        <f t="shared" si="6"/>
        <v>120</v>
      </c>
      <c r="N23" s="75">
        <f t="shared" si="3"/>
        <v>0</v>
      </c>
      <c r="O23" s="75">
        <f t="shared" si="4"/>
        <v>42.1</v>
      </c>
      <c r="P23" s="72"/>
      <c r="Q23" s="36"/>
      <c r="R23" s="36"/>
    </row>
    <row r="24" spans="1:18" s="37" customFormat="1" ht="26.1" customHeight="1" x14ac:dyDescent="0.25">
      <c r="A24" s="31">
        <v>14</v>
      </c>
      <c r="B24" s="32" t="str">
        <f>'[1]CAP TRUONG_HKI'!B28</f>
        <v>Nguyễn Minh</v>
      </c>
      <c r="C24" s="33" t="str">
        <f>'[1]CAP TRUONG_HKI'!C28</f>
        <v xml:space="preserve">Thái </v>
      </c>
      <c r="D24" s="78"/>
      <c r="E24" s="75"/>
      <c r="F24" s="74"/>
      <c r="G24" s="75"/>
      <c r="H24" s="75">
        <f t="shared" si="1"/>
        <v>0</v>
      </c>
      <c r="I24" s="75">
        <v>320</v>
      </c>
      <c r="J24" s="75">
        <v>0</v>
      </c>
      <c r="K24" s="75">
        <f t="shared" si="0"/>
        <v>320</v>
      </c>
      <c r="L24" s="75">
        <f t="shared" si="2"/>
        <v>0</v>
      </c>
      <c r="M24" s="75">
        <f>IF(K24-H24&lt;=0,0,K24-H24)</f>
        <v>320</v>
      </c>
      <c r="N24" s="75">
        <f t="shared" si="3"/>
        <v>0</v>
      </c>
      <c r="O24" s="75">
        <f t="shared" si="4"/>
        <v>112.3</v>
      </c>
      <c r="P24" s="35"/>
      <c r="Q24" s="36"/>
      <c r="R24" s="36"/>
    </row>
    <row r="25" spans="1:18" s="37" customFormat="1" ht="49.5" customHeight="1" x14ac:dyDescent="0.25">
      <c r="A25" s="34">
        <v>15</v>
      </c>
      <c r="B25" s="32" t="str">
        <f>'[1]CAP TRUONG_HKI'!B29</f>
        <v>Võ Đắc</v>
      </c>
      <c r="C25" s="33" t="str">
        <f>'[1]CAP TRUONG_HKI'!C29</f>
        <v xml:space="preserve">Thịnh </v>
      </c>
      <c r="D25" s="78"/>
      <c r="E25" s="75"/>
      <c r="F25" s="74">
        <v>200</v>
      </c>
      <c r="G25" s="75"/>
      <c r="H25" s="75">
        <f t="shared" si="1"/>
        <v>200</v>
      </c>
      <c r="I25" s="75">
        <v>320</v>
      </c>
      <c r="J25" s="75">
        <v>0</v>
      </c>
      <c r="K25" s="75">
        <f t="shared" si="0"/>
        <v>320</v>
      </c>
      <c r="L25" s="75">
        <f t="shared" si="2"/>
        <v>0</v>
      </c>
      <c r="M25" s="75">
        <f>IF(K25-H25&lt;=0,0,K25-H25)</f>
        <v>120</v>
      </c>
      <c r="N25" s="75">
        <f t="shared" si="3"/>
        <v>0</v>
      </c>
      <c r="O25" s="75">
        <f t="shared" si="4"/>
        <v>42.1</v>
      </c>
      <c r="P25" s="72"/>
      <c r="Q25" s="36"/>
      <c r="R25" s="36"/>
    </row>
    <row r="26" spans="1:18" s="37" customFormat="1" ht="26.1" customHeight="1" x14ac:dyDescent="0.25">
      <c r="A26" s="31">
        <v>16</v>
      </c>
      <c r="B26" s="32" t="str">
        <f>'[1]CAP TRUONG_HKI'!B30</f>
        <v>Kiều Trung</v>
      </c>
      <c r="C26" s="33" t="str">
        <f>'[1]CAP TRUONG_HKI'!C30</f>
        <v>Tín</v>
      </c>
      <c r="D26" s="78"/>
      <c r="E26" s="75"/>
      <c r="F26" s="75"/>
      <c r="G26" s="75"/>
      <c r="H26" s="75">
        <f t="shared" si="1"/>
        <v>0</v>
      </c>
      <c r="I26" s="75">
        <v>320</v>
      </c>
      <c r="J26" s="75">
        <v>0</v>
      </c>
      <c r="K26" s="75">
        <f t="shared" si="0"/>
        <v>320</v>
      </c>
      <c r="L26" s="75">
        <f t="shared" si="2"/>
        <v>0</v>
      </c>
      <c r="M26" s="75">
        <f t="shared" ref="M26:M28" si="7">IF(K26-H26&lt;=0,0,K26-H26)</f>
        <v>320</v>
      </c>
      <c r="N26" s="75">
        <f t="shared" si="3"/>
        <v>0</v>
      </c>
      <c r="O26" s="75">
        <f t="shared" si="4"/>
        <v>112.3</v>
      </c>
      <c r="P26" s="35"/>
      <c r="Q26" s="36"/>
      <c r="R26" s="36"/>
    </row>
    <row r="27" spans="1:18" s="37" customFormat="1" ht="26.1" customHeight="1" x14ac:dyDescent="0.25">
      <c r="A27" s="34">
        <v>17</v>
      </c>
      <c r="B27" s="32" t="str">
        <f>'[1]CAP TRUONG_HKI'!B31</f>
        <v>Phạm Nguyễn Đức</v>
      </c>
      <c r="C27" s="33" t="str">
        <f>'[1]CAP TRUONG_HKI'!C31</f>
        <v>Trung</v>
      </c>
      <c r="D27" s="78"/>
      <c r="E27" s="75"/>
      <c r="F27" s="75"/>
      <c r="G27" s="75"/>
      <c r="H27" s="75">
        <f t="shared" si="1"/>
        <v>0</v>
      </c>
      <c r="I27" s="75">
        <v>320</v>
      </c>
      <c r="J27" s="75">
        <v>0</v>
      </c>
      <c r="K27" s="75">
        <f t="shared" si="0"/>
        <v>320</v>
      </c>
      <c r="L27" s="75">
        <f t="shared" si="2"/>
        <v>0</v>
      </c>
      <c r="M27" s="75">
        <f t="shared" si="7"/>
        <v>320</v>
      </c>
      <c r="N27" s="75">
        <f t="shared" si="3"/>
        <v>0</v>
      </c>
      <c r="O27" s="75">
        <f t="shared" si="4"/>
        <v>112.3</v>
      </c>
      <c r="P27" s="35"/>
      <c r="Q27" s="36"/>
      <c r="R27" s="36"/>
    </row>
    <row r="28" spans="1:18" s="37" customFormat="1" ht="62.25" customHeight="1" x14ac:dyDescent="0.25">
      <c r="A28" s="34">
        <v>18</v>
      </c>
      <c r="B28" s="32" t="str">
        <f>'[1]CAP TRUONG_HKI'!B32</f>
        <v>Nguyễn Anh</v>
      </c>
      <c r="C28" s="33" t="str">
        <f>'[1]CAP TRUONG_HKI'!C32</f>
        <v xml:space="preserve">Tuấn </v>
      </c>
      <c r="D28" s="78"/>
      <c r="E28" s="75"/>
      <c r="F28" s="75">
        <v>60</v>
      </c>
      <c r="G28" s="75"/>
      <c r="H28" s="75">
        <f t="shared" si="1"/>
        <v>60</v>
      </c>
      <c r="I28" s="75">
        <v>320</v>
      </c>
      <c r="J28" s="75">
        <v>0</v>
      </c>
      <c r="K28" s="75">
        <f t="shared" si="0"/>
        <v>320</v>
      </c>
      <c r="L28" s="75">
        <f t="shared" si="2"/>
        <v>0</v>
      </c>
      <c r="M28" s="75">
        <f t="shared" si="7"/>
        <v>260</v>
      </c>
      <c r="N28" s="75">
        <f t="shared" si="3"/>
        <v>0</v>
      </c>
      <c r="O28" s="75">
        <f t="shared" si="4"/>
        <v>91.2</v>
      </c>
      <c r="P28" s="91" t="s">
        <v>45</v>
      </c>
      <c r="Q28" s="36"/>
      <c r="R28" s="36"/>
    </row>
    <row r="29" spans="1:18" s="37" customFormat="1" ht="26.1" customHeight="1" x14ac:dyDescent="0.25">
      <c r="A29" s="31">
        <v>19</v>
      </c>
      <c r="B29" s="32" t="str">
        <f>'[1]CAP TRUONG_HKI'!B33</f>
        <v>Trần Minh</v>
      </c>
      <c r="C29" s="33" t="str">
        <f>'[1]CAP TRUONG_HKI'!C33</f>
        <v xml:space="preserve">Tuấn </v>
      </c>
      <c r="D29" s="78"/>
      <c r="E29" s="75"/>
      <c r="F29" s="75"/>
      <c r="G29" s="75"/>
      <c r="H29" s="75">
        <f t="shared" si="1"/>
        <v>0</v>
      </c>
      <c r="I29" s="75">
        <v>320</v>
      </c>
      <c r="J29" s="75">
        <v>0</v>
      </c>
      <c r="K29" s="75">
        <f t="shared" si="0"/>
        <v>320</v>
      </c>
      <c r="L29" s="75">
        <f>IF(H29-K29&lt;=0,0,H29-K29)</f>
        <v>0</v>
      </c>
      <c r="M29" s="75">
        <f>IF(K29-H29&lt;=0,0,K29-H29)</f>
        <v>320</v>
      </c>
      <c r="N29" s="75">
        <f t="shared" si="3"/>
        <v>0</v>
      </c>
      <c r="O29" s="75">
        <f t="shared" si="4"/>
        <v>112.3</v>
      </c>
      <c r="P29" s="35"/>
      <c r="Q29" s="36"/>
      <c r="R29" s="36"/>
    </row>
    <row r="30" spans="1:18" s="37" customFormat="1" ht="26.1" customHeight="1" x14ac:dyDescent="0.25">
      <c r="A30" s="105" t="str">
        <f>'[1]CAP TRUONG_HKI'!B34</f>
        <v>Tổng cộng</v>
      </c>
      <c r="B30" s="106"/>
      <c r="C30" s="106"/>
      <c r="D30" s="107"/>
      <c r="E30" s="81">
        <f t="shared" ref="E30:O30" si="8">SUM(E12:E29)</f>
        <v>0</v>
      </c>
      <c r="F30" s="81">
        <f t="shared" si="8"/>
        <v>1160</v>
      </c>
      <c r="G30" s="81">
        <f t="shared" si="8"/>
        <v>300</v>
      </c>
      <c r="H30" s="81">
        <f t="shared" si="8"/>
        <v>1460</v>
      </c>
      <c r="I30" s="81">
        <f t="shared" si="8"/>
        <v>5760</v>
      </c>
      <c r="J30" s="81">
        <f t="shared" si="8"/>
        <v>533.6</v>
      </c>
      <c r="K30" s="81">
        <f t="shared" si="8"/>
        <v>5226.3999999999996</v>
      </c>
      <c r="L30" s="81">
        <f t="shared" si="8"/>
        <v>343.6</v>
      </c>
      <c r="M30" s="81">
        <f t="shared" si="8"/>
        <v>4110</v>
      </c>
      <c r="N30" s="81">
        <f t="shared" si="8"/>
        <v>120.5</v>
      </c>
      <c r="O30" s="82">
        <f t="shared" si="8"/>
        <v>1442.2</v>
      </c>
      <c r="P30" s="38"/>
      <c r="Q30" s="36"/>
      <c r="R30" s="36"/>
    </row>
    <row r="31" spans="1:18" ht="8.25" customHeight="1" x14ac:dyDescent="0.25">
      <c r="B31" s="41"/>
    </row>
    <row r="32" spans="1:18" x14ac:dyDescent="0.25">
      <c r="B32" s="44"/>
      <c r="C32" s="45"/>
      <c r="D32" s="45"/>
      <c r="E32" s="46"/>
      <c r="F32" s="46"/>
      <c r="G32" s="46"/>
      <c r="H32" s="46"/>
      <c r="I32" s="46"/>
      <c r="J32" s="47"/>
      <c r="K32" s="47"/>
      <c r="L32" s="47" t="s">
        <v>43</v>
      </c>
      <c r="M32" s="47"/>
      <c r="N32" s="47"/>
      <c r="O32" s="47"/>
      <c r="Q32" s="48"/>
      <c r="R32" s="48"/>
    </row>
    <row r="33" spans="1:18" x14ac:dyDescent="0.25">
      <c r="B33" s="49" t="s">
        <v>34</v>
      </c>
      <c r="C33" s="50"/>
      <c r="E33" s="108" t="s">
        <v>35</v>
      </c>
      <c r="F33" s="108"/>
      <c r="G33" s="108"/>
      <c r="H33" s="108"/>
      <c r="J33" s="51"/>
      <c r="K33" s="51"/>
      <c r="L33" s="108" t="s">
        <v>36</v>
      </c>
      <c r="M33" s="108"/>
      <c r="N33" s="108"/>
      <c r="O33" s="108"/>
      <c r="Q33" s="52"/>
      <c r="R33" s="52"/>
    </row>
    <row r="34" spans="1:18" x14ac:dyDescent="0.25">
      <c r="B34" s="53"/>
      <c r="C34" s="53"/>
      <c r="D34" s="54"/>
      <c r="E34" s="54"/>
      <c r="F34" s="54"/>
      <c r="G34" s="54"/>
      <c r="H34" s="55"/>
      <c r="I34" s="53"/>
      <c r="J34" s="55"/>
      <c r="K34" s="56"/>
      <c r="L34" s="55"/>
      <c r="M34" s="57"/>
      <c r="N34" s="58"/>
      <c r="O34" s="59"/>
      <c r="Q34" s="60"/>
      <c r="R34" s="61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62"/>
      <c r="C37" s="62"/>
      <c r="D37" s="54"/>
      <c r="E37" s="54"/>
      <c r="F37" s="54"/>
      <c r="G37" s="46"/>
      <c r="H37" s="46"/>
      <c r="I37" s="46"/>
      <c r="J37" s="53"/>
      <c r="K37" s="46"/>
      <c r="L37" s="46"/>
      <c r="M37" s="53"/>
      <c r="N37" s="63"/>
      <c r="O37" s="64"/>
      <c r="Q37" s="60"/>
      <c r="R37" s="61"/>
    </row>
    <row r="38" spans="1:18" x14ac:dyDescent="0.25">
      <c r="B38" s="62"/>
      <c r="C38" s="62"/>
      <c r="D38" s="65"/>
      <c r="E38" s="65"/>
      <c r="F38" s="65"/>
      <c r="G38" s="66"/>
      <c r="H38" s="66"/>
      <c r="I38" s="66"/>
      <c r="J38" s="53"/>
      <c r="K38" s="66"/>
      <c r="L38" s="66"/>
      <c r="M38" s="53"/>
      <c r="N38" s="63"/>
      <c r="O38" s="64"/>
      <c r="Q38" s="67"/>
      <c r="R38" s="61"/>
    </row>
    <row r="39" spans="1:18" x14ac:dyDescent="0.25">
      <c r="B39" s="62"/>
      <c r="C39" s="62"/>
      <c r="E39" s="92" t="s">
        <v>39</v>
      </c>
      <c r="F39" s="92"/>
      <c r="G39" s="92"/>
      <c r="H39" s="92"/>
      <c r="J39" s="68"/>
      <c r="K39" s="68"/>
      <c r="L39" s="92"/>
      <c r="M39" s="92"/>
      <c r="N39" s="92"/>
      <c r="O39" s="92"/>
      <c r="Q39" s="67"/>
      <c r="R39" s="61"/>
    </row>
    <row r="40" spans="1:18" x14ac:dyDescent="0.25">
      <c r="B40" s="44"/>
      <c r="C40" s="62"/>
      <c r="D40" s="62"/>
      <c r="E40" s="65"/>
      <c r="F40" s="65"/>
      <c r="G40" s="65"/>
      <c r="H40" s="66"/>
      <c r="I40" s="66"/>
      <c r="J40" s="66"/>
      <c r="K40" s="53"/>
      <c r="L40" s="66"/>
      <c r="M40" s="66"/>
      <c r="N40" s="69"/>
      <c r="O40" s="70"/>
      <c r="P40" s="71"/>
      <c r="Q40" s="67"/>
      <c r="R40" s="61"/>
    </row>
    <row r="41" spans="1:18" x14ac:dyDescent="0.25">
      <c r="A41" s="80" t="s">
        <v>38</v>
      </c>
    </row>
  </sheetData>
  <mergeCells count="27">
    <mergeCell ref="O9:O10"/>
    <mergeCell ref="P9:P10"/>
    <mergeCell ref="B11:C11"/>
    <mergeCell ref="A30:D30"/>
    <mergeCell ref="L33:O33"/>
    <mergeCell ref="A9:A10"/>
    <mergeCell ref="B9:C10"/>
    <mergeCell ref="D9:E9"/>
    <mergeCell ref="F9:G9"/>
    <mergeCell ref="H9:H10"/>
    <mergeCell ref="E33:H33"/>
    <mergeCell ref="E39:H39"/>
    <mergeCell ref="A1:G1"/>
    <mergeCell ref="A2:G2"/>
    <mergeCell ref="A5:P5"/>
    <mergeCell ref="A6:P6"/>
    <mergeCell ref="A7:P7"/>
    <mergeCell ref="A3:G3"/>
    <mergeCell ref="I1:O1"/>
    <mergeCell ref="I2:O2"/>
    <mergeCell ref="L39:O39"/>
    <mergeCell ref="I9:I10"/>
    <mergeCell ref="J9:J10"/>
    <mergeCell ref="K9:K10"/>
    <mergeCell ref="L9:L10"/>
    <mergeCell ref="M9:M10"/>
    <mergeCell ref="N9:N10"/>
  </mergeCells>
  <pageMargins left="0.95866141699999996" right="6.4960630000000005E-2" top="0.74803149606299202" bottom="0.74803149606299202" header="0.31496062992126" footer="0.31496062992126"/>
  <pageSetup paperSize="9" scale="90" fitToHeight="0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CHUNG</cp:lastModifiedBy>
  <cp:lastPrinted>2017-10-06T03:45:37Z</cp:lastPrinted>
  <dcterms:created xsi:type="dcterms:W3CDTF">2016-08-06T04:02:24Z</dcterms:created>
  <dcterms:modified xsi:type="dcterms:W3CDTF">2018-08-02T04:28:38Z</dcterms:modified>
</cp:coreProperties>
</file>